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5600" windowHeight="7485"/>
  </bookViews>
  <sheets>
    <sheet name="Introduction" sheetId="2" r:id="rId1"/>
    <sheet name="Model" sheetId="1" r:id="rId2"/>
  </sheets>
  <calcPr calcId="145621"/>
</workbook>
</file>

<file path=xl/calcChain.xml><?xml version="1.0" encoding="utf-8"?>
<calcChain xmlns="http://schemas.openxmlformats.org/spreadsheetml/2006/main">
  <c r="Q7" i="1" l="1"/>
  <c r="L4" i="1"/>
  <c r="L2" i="1"/>
  <c r="F8" i="1"/>
  <c r="F9" i="1"/>
  <c r="F10" i="1"/>
  <c r="F11" i="1"/>
  <c r="F12" i="1"/>
  <c r="F13" i="1"/>
  <c r="F14" i="1"/>
  <c r="F15" i="1"/>
  <c r="F16" i="1"/>
  <c r="F17" i="1"/>
  <c r="F18" i="1"/>
  <c r="F19" i="1"/>
  <c r="F20" i="1"/>
  <c r="F21" i="1"/>
  <c r="F22" i="1"/>
  <c r="F23" i="1"/>
  <c r="F24" i="1"/>
  <c r="F25" i="1"/>
  <c r="F26" i="1"/>
  <c r="F27" i="1"/>
  <c r="F28" i="1"/>
  <c r="F29" i="1"/>
  <c r="F30" i="1"/>
  <c r="F31" i="1"/>
  <c r="F32" i="1"/>
  <c r="F7" i="1"/>
  <c r="E8" i="1"/>
  <c r="E9" i="1"/>
  <c r="E10" i="1"/>
  <c r="E11" i="1"/>
  <c r="E12" i="1"/>
  <c r="E13" i="1"/>
  <c r="E14" i="1"/>
  <c r="E15" i="1"/>
  <c r="E16" i="1"/>
  <c r="E17" i="1"/>
  <c r="E18" i="1"/>
  <c r="E19" i="1"/>
  <c r="E20" i="1"/>
  <c r="E21" i="1"/>
  <c r="E22" i="1"/>
  <c r="E23" i="1"/>
  <c r="E24" i="1"/>
  <c r="E25" i="1"/>
  <c r="E26" i="1"/>
  <c r="E27" i="1"/>
  <c r="E28" i="1"/>
  <c r="E29" i="1"/>
  <c r="E30" i="1"/>
  <c r="E31" i="1"/>
  <c r="E32" i="1"/>
  <c r="E7" i="1"/>
  <c r="E3" i="1" l="1"/>
  <c r="D10" i="1" l="1"/>
  <c r="D14" i="1"/>
  <c r="D18" i="1"/>
  <c r="D22" i="1"/>
  <c r="D26" i="1"/>
  <c r="D30" i="1"/>
  <c r="C8" i="1"/>
  <c r="C12" i="1"/>
  <c r="C16" i="1"/>
  <c r="C20" i="1"/>
  <c r="C24" i="1"/>
  <c r="C28" i="1"/>
  <c r="C32" i="1"/>
  <c r="D31" i="1"/>
  <c r="C13" i="1"/>
  <c r="C21" i="1"/>
  <c r="C29" i="1"/>
  <c r="D8" i="1"/>
  <c r="D16" i="1"/>
  <c r="D24" i="1"/>
  <c r="D32" i="1"/>
  <c r="C14" i="1"/>
  <c r="C22" i="1"/>
  <c r="C30" i="1"/>
  <c r="D13" i="1"/>
  <c r="D17" i="1"/>
  <c r="D25" i="1"/>
  <c r="D7" i="1"/>
  <c r="C15" i="1"/>
  <c r="C27" i="1"/>
  <c r="D11" i="1"/>
  <c r="D15" i="1"/>
  <c r="D19" i="1"/>
  <c r="D23" i="1"/>
  <c r="D27" i="1"/>
  <c r="C9" i="1"/>
  <c r="C17" i="1"/>
  <c r="C25" i="1"/>
  <c r="C7" i="1"/>
  <c r="Q3" i="1" s="1"/>
  <c r="D12" i="1"/>
  <c r="D20" i="1"/>
  <c r="D28" i="1"/>
  <c r="C10" i="1"/>
  <c r="C18" i="1"/>
  <c r="C26" i="1"/>
  <c r="D9" i="1"/>
  <c r="D21" i="1"/>
  <c r="D29" i="1"/>
  <c r="C11" i="1"/>
  <c r="C19" i="1"/>
  <c r="C31" i="1"/>
  <c r="C23" i="1"/>
  <c r="B9" i="1"/>
  <c r="B8" i="1"/>
  <c r="Q2" i="1" l="1"/>
  <c r="B10" i="1"/>
  <c r="Q4" i="1" l="1"/>
  <c r="B11" i="1"/>
  <c r="B12" i="1"/>
  <c r="B13" i="1" l="1"/>
  <c r="B14" i="1" l="1"/>
  <c r="B15" i="1" l="1"/>
  <c r="B16" i="1" l="1"/>
  <c r="B17" i="1" l="1"/>
  <c r="B18" i="1" l="1"/>
  <c r="B19" i="1" l="1"/>
  <c r="B20" i="1" l="1"/>
  <c r="B21" i="1" l="1"/>
  <c r="B22" i="1" l="1"/>
  <c r="B23" i="1" l="1"/>
  <c r="B24" i="1" l="1"/>
  <c r="B25" i="1" l="1"/>
  <c r="B26" i="1" l="1"/>
  <c r="B27" i="1" l="1"/>
  <c r="B28" i="1" l="1"/>
  <c r="B29" i="1" l="1"/>
  <c r="B30" i="1" l="1"/>
  <c r="B31" i="1" l="1"/>
  <c r="B32" i="1" l="1"/>
</calcChain>
</file>

<file path=xl/sharedStrings.xml><?xml version="1.0" encoding="utf-8"?>
<sst xmlns="http://schemas.openxmlformats.org/spreadsheetml/2006/main" count="35" uniqueCount="29">
  <si>
    <t>Core</t>
  </si>
  <si>
    <t>Theta</t>
  </si>
  <si>
    <t>Planet Radius</t>
  </si>
  <si>
    <t>kilometers</t>
  </si>
  <si>
    <t>X</t>
  </si>
  <si>
    <t>Y</t>
  </si>
  <si>
    <t>Mantle</t>
  </si>
  <si>
    <t>Surface</t>
  </si>
  <si>
    <t>What you will find in this eLab:</t>
  </si>
  <si>
    <t>Select Core Fraction</t>
  </si>
  <si>
    <t>Select Densities</t>
  </si>
  <si>
    <t>Select Planet Diameter</t>
  </si>
  <si>
    <t>kilograms</t>
  </si>
  <si>
    <t>Modeled Mantle Mass  =</t>
  </si>
  <si>
    <t>Total Model Mass  =</t>
  </si>
  <si>
    <t>Modeled Core Mass   =</t>
  </si>
  <si>
    <t>Actual mass  =</t>
  </si>
  <si>
    <t>kilograms (Pluto)</t>
  </si>
  <si>
    <t>1.3E+22</t>
  </si>
  <si>
    <t>Average Density  =</t>
  </si>
  <si>
    <t>kg/m3</t>
  </si>
  <si>
    <t>kg/m3  (Pluto)</t>
  </si>
  <si>
    <t>m3 (Pluto)</t>
  </si>
  <si>
    <t>Volume =</t>
  </si>
  <si>
    <t xml:space="preserve">Although we can never visit the interior of a far-off planet, we can use the observed mass and radius of the planet, plus some assumptions about what is inside (rock, water, ice, gas, etc) to create a plausible model of the interior of the planet. Each material has its own unique density and its way of changing under pressure and temperature. The interior of a planet is then just a series of concentric shells of matter, each with its own density and size, which together add up to give the observed mass and radius of the planet that we see. This eLab will let you approximate a planet by a 'core' and a 'mantle'. </t>
  </si>
  <si>
    <t xml:space="preserve">This program combines a spherical core zone at one density, with a spherical shell zone at a second density and combines their masses to get the total mass and radius of the modeled planet. You select the planet's diameter in cell F1, and use the slider to select the core radius fraction in cell E3. This fraction runs from 0.0 to 1.0. The selected fraction is displayed as the black ring in the figure. Use the sliders to select the core density in L2 and mantle density in L4. The core mass in cell Q2 is computed by using the core radius in kilometers and finding the volume of a sphere with this radius. This is multiplied by the selected core density  to get the total mass in the core. The mantle mass in Q3 is just the volume of the spherical shell multipled by the selected mantle density. These two masses are added together to get the total planet mass  in Q4. </t>
  </si>
  <si>
    <t>The actual mass, average density and volume for Pluto are shown in cells Q5, Q6 and Q7</t>
  </si>
  <si>
    <t>Exploring the Interior of Pluto</t>
  </si>
  <si>
    <t>Developed by Dr Sten Odenwald  (SpaceMath@NASA      http://spacemath.gsfc.nasa.gov)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</si>
</sst>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rgb="FFFFFF00"/>
      <name val="Calibri"/>
      <family val="2"/>
      <scheme val="minor"/>
    </font>
    <font>
      <b/>
      <sz val="16"/>
      <color rgb="FFFFFF00"/>
      <name val="Calibri"/>
      <family val="2"/>
      <scheme val="minor"/>
    </font>
    <font>
      <b/>
      <sz val="18"/>
      <color rgb="FFFFFF00"/>
      <name val="Calibri"/>
      <family val="2"/>
      <scheme val="minor"/>
    </font>
    <font>
      <b/>
      <sz val="14"/>
      <color rgb="FFFFFF00"/>
      <name val="Calibri"/>
      <family val="2"/>
      <scheme val="minor"/>
    </font>
    <font>
      <b/>
      <sz val="11"/>
      <color rgb="FFFFFF00"/>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sz val="36"/>
      <color theme="1"/>
      <name val="Calibri"/>
      <family val="2"/>
      <scheme val="minor"/>
    </font>
    <font>
      <b/>
      <sz val="20"/>
      <color theme="1"/>
      <name val="Calibri"/>
      <family val="2"/>
      <scheme val="minor"/>
    </font>
    <font>
      <b/>
      <sz val="12"/>
      <color theme="1"/>
      <name val="Calibri"/>
      <family val="2"/>
      <scheme val="minor"/>
    </font>
    <font>
      <b/>
      <sz val="12"/>
      <color theme="1"/>
      <name val="Arial"/>
      <family val="2"/>
    </font>
    <font>
      <b/>
      <sz val="14"/>
      <color theme="1"/>
      <name val="Calibri"/>
      <family val="2"/>
      <scheme val="minor"/>
    </font>
    <font>
      <b/>
      <sz val="20"/>
      <color rgb="FFFF0000"/>
      <name val="Calibri"/>
      <family val="2"/>
      <scheme val="minor"/>
    </font>
    <font>
      <sz val="11"/>
      <color theme="3" tint="0.59999389629810485"/>
      <name val="Calibri"/>
      <family val="2"/>
      <scheme val="minor"/>
    </font>
    <font>
      <sz val="14"/>
      <color theme="3" tint="0.59999389629810485"/>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applyAlignment="1">
      <alignment horizontal="center"/>
    </xf>
    <xf numFmtId="0" fontId="3" fillId="0" borderId="0" xfId="0" applyFont="1"/>
    <xf numFmtId="0" fontId="4" fillId="0" borderId="0" xfId="0" applyFont="1"/>
    <xf numFmtId="0" fontId="2" fillId="0" borderId="0" xfId="0" applyFont="1"/>
    <xf numFmtId="0" fontId="5" fillId="0" borderId="0" xfId="0" applyFont="1" applyAlignment="1">
      <alignment horizontal="center"/>
    </xf>
    <xf numFmtId="164" fontId="1" fillId="0" borderId="0" xfId="0" applyNumberFormat="1" applyFont="1" applyAlignment="1">
      <alignment horizontal="center"/>
    </xf>
    <xf numFmtId="0" fontId="0" fillId="0" borderId="0" xfId="0" applyFont="1"/>
    <xf numFmtId="0" fontId="0" fillId="0" borderId="0" xfId="0" applyAlignment="1">
      <alignment wrapText="1"/>
    </xf>
    <xf numFmtId="0" fontId="13" fillId="4" borderId="0" xfId="0" applyFont="1" applyFill="1"/>
    <xf numFmtId="0" fontId="4" fillId="0" borderId="0" xfId="0" applyFont="1" applyAlignment="1"/>
    <xf numFmtId="0" fontId="5" fillId="0" borderId="0" xfId="0" applyFont="1"/>
    <xf numFmtId="0" fontId="1" fillId="0" borderId="0" xfId="0" applyFont="1" applyAlignment="1">
      <alignment horizontal="center"/>
    </xf>
    <xf numFmtId="11" fontId="4" fillId="0" borderId="0" xfId="0" applyNumberFormat="1" applyFont="1"/>
    <xf numFmtId="11" fontId="14" fillId="0" borderId="0" xfId="0" applyNumberFormat="1" applyFont="1"/>
    <xf numFmtId="0" fontId="1" fillId="0" borderId="0" xfId="0" applyFont="1" applyAlignment="1">
      <alignment horizontal="left"/>
    </xf>
    <xf numFmtId="49" fontId="15" fillId="0" borderId="0" xfId="0" applyNumberFormat="1" applyFont="1" applyAlignment="1">
      <alignment horizontal="right"/>
    </xf>
    <xf numFmtId="0" fontId="15" fillId="0" borderId="0" xfId="0" applyFont="1"/>
    <xf numFmtId="0" fontId="15" fillId="0" borderId="0" xfId="0" applyFont="1" applyAlignment="1">
      <alignment horizontal="center"/>
    </xf>
    <xf numFmtId="0" fontId="15" fillId="0" borderId="0" xfId="0" applyFont="1" applyAlignment="1">
      <alignment horizontal="right"/>
    </xf>
    <xf numFmtId="11" fontId="15" fillId="0" borderId="0" xfId="0" applyNumberFormat="1" applyFont="1"/>
    <xf numFmtId="0" fontId="15" fillId="0" borderId="0" xfId="0" applyFont="1" applyAlignment="1">
      <alignment horizontal="left"/>
    </xf>
    <xf numFmtId="0" fontId="8" fillId="0" borderId="0" xfId="1" applyFont="1" applyAlignment="1">
      <alignment horizontal="center"/>
    </xf>
    <xf numFmtId="0" fontId="6" fillId="0" borderId="0" xfId="0" applyFont="1" applyAlignment="1">
      <alignment horizontal="center"/>
    </xf>
    <xf numFmtId="0" fontId="16" fillId="0" borderId="0" xfId="0" applyFont="1" applyAlignment="1">
      <alignment horizontal="center"/>
    </xf>
    <xf numFmtId="0" fontId="9" fillId="3" borderId="0" xfId="0" applyFont="1" applyFill="1" applyAlignment="1">
      <alignment horizontal="center"/>
    </xf>
    <xf numFmtId="0" fontId="10" fillId="2" borderId="0" xfId="0" applyFont="1" applyFill="1" applyAlignment="1">
      <alignment horizontal="center"/>
    </xf>
    <xf numFmtId="0" fontId="12" fillId="3" borderId="0" xfId="0" applyFont="1" applyFill="1" applyAlignment="1">
      <alignment horizontal="center" wrapText="1"/>
    </xf>
    <xf numFmtId="0" fontId="11" fillId="3" borderId="0" xfId="0" applyFont="1" applyFill="1" applyAlignment="1">
      <alignment horizontal="center" wrapText="1"/>
    </xf>
    <xf numFmtId="0" fontId="2"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Core</c:v>
          </c:tx>
          <c:spPr>
            <a:ln w="92075">
              <a:solidFill>
                <a:schemeClr val="tx1"/>
              </a:solidFill>
            </a:ln>
          </c:spPr>
          <c:marker>
            <c:symbol val="none"/>
          </c:marker>
          <c:xVal>
            <c:numRef>
              <c:f>Model!$C$7:$C$32</c:f>
              <c:numCache>
                <c:formatCode>0.0</c:formatCode>
                <c:ptCount val="26"/>
                <c:pt idx="0">
                  <c:v>686.71999999999991</c:v>
                </c:pt>
                <c:pt idx="1">
                  <c:v>663.62461161719705</c:v>
                </c:pt>
                <c:pt idx="2">
                  <c:v>595.8919092033891</c:v>
                </c:pt>
                <c:pt idx="3">
                  <c:v>488.07779055815598</c:v>
                </c:pt>
                <c:pt idx="4">
                  <c:v>347.43414566070669</c:v>
                </c:pt>
                <c:pt idx="5">
                  <c:v>183.42107353969814</c:v>
                </c:pt>
                <c:pt idx="6">
                  <c:v>7.0705686047625758</c:v>
                </c:pt>
                <c:pt idx="7">
                  <c:v>-169.755523259385</c:v>
                </c:pt>
                <c:pt idx="8">
                  <c:v>-335.16336681330012</c:v>
                </c:pt>
                <c:pt idx="9">
                  <c:v>-478.02715127984055</c:v>
                </c:pt>
                <c:pt idx="10">
                  <c:v>-588.7374446107425</c:v>
                </c:pt>
                <c:pt idx="11">
                  <c:v>-659.84755172663995</c:v>
                </c:pt>
                <c:pt idx="12">
                  <c:v>-686.57440080267156</c:v>
                </c:pt>
                <c:pt idx="13">
                  <c:v>-667.12026653693988</c:v>
                </c:pt>
                <c:pt idx="14">
                  <c:v>-602.79369036268758</c:v>
                </c:pt>
                <c:pt idx="15">
                  <c:v>-497.92146416039117</c:v>
                </c:pt>
                <c:pt idx="16">
                  <c:v>-359.55759770029471</c:v>
                </c:pt>
                <c:pt idx="17">
                  <c:v>-197.00884550838384</c:v>
                </c:pt>
                <c:pt idx="18">
                  <c:v>-21.208707593430891</c:v>
                </c:pt>
                <c:pt idx="19">
                  <c:v>156.01798944013692</c:v>
                </c:pt>
                <c:pt idx="20">
                  <c:v>322.75046448854624</c:v>
                </c:pt>
                <c:pt idx="21">
                  <c:v>467.7738082226121</c:v>
                </c:pt>
                <c:pt idx="22">
                  <c:v>581.33333038106059</c:v>
                </c:pt>
                <c:pt idx="23">
                  <c:v>655.79068849879707</c:v>
                </c:pt>
                <c:pt idx="24">
                  <c:v>686.1376649509192</c:v>
                </c:pt>
                <c:pt idx="25">
                  <c:v>670.33303417997809</c:v>
                </c:pt>
              </c:numCache>
            </c:numRef>
          </c:xVal>
          <c:yVal>
            <c:numRef>
              <c:f>Model!$D$7:$D$32</c:f>
              <c:numCache>
                <c:formatCode>0.0</c:formatCode>
                <c:ptCount val="26"/>
                <c:pt idx="0">
                  <c:v>0</c:v>
                </c:pt>
                <c:pt idx="1">
                  <c:v>176.59765925947116</c:v>
                </c:pt>
                <c:pt idx="2">
                  <c:v>341.31684831830341</c:v>
                </c:pt>
                <c:pt idx="3">
                  <c:v>483.07807729586392</c:v>
                </c:pt>
                <c:pt idx="4">
                  <c:v>592.34607522040255</c:v>
                </c:pt>
                <c:pt idx="5">
                  <c:v>661.77115998020383</c:v>
                </c:pt>
                <c:pt idx="6">
                  <c:v>686.6835992359255</c:v>
                </c:pt>
                <c:pt idx="7">
                  <c:v>665.40771014689346</c:v>
                </c:pt>
                <c:pt idx="8">
                  <c:v>599.37457065375497</c:v>
                </c:pt>
                <c:pt idx="9">
                  <c:v>493.02576103007067</c:v>
                </c:pt>
                <c:pt idx="10">
                  <c:v>353.51461032496621</c:v>
                </c:pt>
                <c:pt idx="11">
                  <c:v>190.22504272665839</c:v>
                </c:pt>
                <c:pt idx="12">
                  <c:v>14.140387634444918</c:v>
                </c:pt>
                <c:pt idx="13">
                  <c:v>-162.89539089760106</c:v>
                </c:pt>
                <c:pt idx="14">
                  <c:v>-328.97435349724788</c:v>
                </c:pt>
                <c:pt idx="15">
                  <c:v>-472.9255479759708</c:v>
                </c:pt>
                <c:pt idx="16">
                  <c:v>-585.06639993764202</c:v>
                </c:pt>
                <c:pt idx="17">
                  <c:v>-657.85399078477406</c:v>
                </c:pt>
                <c:pt idx="18">
                  <c:v>-686.39241627673618</c:v>
                </c:pt>
                <c:pt idx="19">
                  <c:v>-668.76209923339491</c:v>
                </c:pt>
                <c:pt idx="20">
                  <c:v>-606.14890585765102</c:v>
                </c:pt>
                <c:pt idx="21">
                  <c:v>-502.76438093893927</c:v>
                </c:pt>
                <c:pt idx="22">
                  <c:v>-365.56246714900118</c:v>
                </c:pt>
                <c:pt idx="23">
                  <c:v>-203.77176271081697</c:v>
                </c:pt>
                <c:pt idx="24">
                  <c:v>-28.274779145027164</c:v>
                </c:pt>
                <c:pt idx="25">
                  <c:v>149.12404798376468</c:v>
                </c:pt>
              </c:numCache>
            </c:numRef>
          </c:yVal>
          <c:smooth val="1"/>
        </c:ser>
        <c:ser>
          <c:idx val="2"/>
          <c:order val="1"/>
          <c:tx>
            <c:v>Surface</c:v>
          </c:tx>
          <c:spPr>
            <a:ln w="107950">
              <a:solidFill>
                <a:schemeClr val="bg1"/>
              </a:solidFill>
            </a:ln>
          </c:spPr>
          <c:marker>
            <c:symbol val="none"/>
          </c:marker>
          <c:xVal>
            <c:numRef>
              <c:f>Model!$E$7:$E$32</c:f>
              <c:numCache>
                <c:formatCode>0.0</c:formatCode>
                <c:ptCount val="26"/>
                <c:pt idx="0">
                  <c:v>1184</c:v>
                </c:pt>
                <c:pt idx="1">
                  <c:v>1144.1803648572363</c:v>
                </c:pt>
                <c:pt idx="2">
                  <c:v>1027.3998434541193</c:v>
                </c:pt>
                <c:pt idx="3">
                  <c:v>841.51343199682071</c:v>
                </c:pt>
                <c:pt idx="4">
                  <c:v>599.02438907018404</c:v>
                </c:pt>
                <c:pt idx="5">
                  <c:v>316.24323024085891</c:v>
                </c:pt>
                <c:pt idx="6">
                  <c:v>12.190635525452718</c:v>
                </c:pt>
                <c:pt idx="7">
                  <c:v>-292.68193665411212</c:v>
                </c:pt>
                <c:pt idx="8">
                  <c:v>-577.86787381603472</c:v>
                </c:pt>
                <c:pt idx="9">
                  <c:v>-824.1847435859321</c:v>
                </c:pt>
                <c:pt idx="10">
                  <c:v>-1015.0645596736941</c:v>
                </c:pt>
                <c:pt idx="11">
                  <c:v>-1137.668192632138</c:v>
                </c:pt>
                <c:pt idx="12">
                  <c:v>-1183.7489669011579</c:v>
                </c:pt>
                <c:pt idx="13">
                  <c:v>-1150.2073560981723</c:v>
                </c:pt>
                <c:pt idx="14">
                  <c:v>-1039.2994661425651</c:v>
                </c:pt>
                <c:pt idx="15">
                  <c:v>-858.48528303515729</c:v>
                </c:pt>
                <c:pt idx="16">
                  <c:v>-619.9268925867151</c:v>
                </c:pt>
                <c:pt idx="17">
                  <c:v>-339.67042329031699</c:v>
                </c:pt>
                <c:pt idx="18">
                  <c:v>-36.566737230053263</c:v>
                </c:pt>
                <c:pt idx="19">
                  <c:v>268.99653351747747</c:v>
                </c:pt>
                <c:pt idx="20">
                  <c:v>556.46631808370046</c:v>
                </c:pt>
                <c:pt idx="21">
                  <c:v>806.50656590105541</c:v>
                </c:pt>
                <c:pt idx="22">
                  <c:v>1002.2988454845873</c:v>
                </c:pt>
                <c:pt idx="23">
                  <c:v>1130.6736008599951</c:v>
                </c:pt>
                <c:pt idx="24">
                  <c:v>1182.9959740533091</c:v>
                </c:pt>
                <c:pt idx="25">
                  <c:v>1155.7466106551349</c:v>
                </c:pt>
              </c:numCache>
            </c:numRef>
          </c:xVal>
          <c:yVal>
            <c:numRef>
              <c:f>Model!$F$7:$F$32</c:f>
              <c:numCache>
                <c:formatCode>0.0</c:formatCode>
                <c:ptCount val="26"/>
                <c:pt idx="0">
                  <c:v>0</c:v>
                </c:pt>
                <c:pt idx="1">
                  <c:v>304.47872286115717</c:v>
                </c:pt>
                <c:pt idx="2">
                  <c:v>588.47732468673007</c:v>
                </c:pt>
                <c:pt idx="3">
                  <c:v>832.89323671700686</c:v>
                </c:pt>
                <c:pt idx="4">
                  <c:v>1021.286336586901</c:v>
                </c:pt>
                <c:pt idx="5">
                  <c:v>1140.9847585865584</c:v>
                </c:pt>
                <c:pt idx="6">
                  <c:v>1183.9372400619407</c:v>
                </c:pt>
                <c:pt idx="7">
                  <c:v>1147.254672667058</c:v>
                </c:pt>
                <c:pt idx="8">
                  <c:v>1033.4044321616466</c:v>
                </c:pt>
                <c:pt idx="9">
                  <c:v>850.04441556908739</c:v>
                </c:pt>
                <c:pt idx="10">
                  <c:v>609.50794883614878</c:v>
                </c:pt>
                <c:pt idx="11">
                  <c:v>327.97421159768692</c:v>
                </c:pt>
                <c:pt idx="12">
                  <c:v>24.379978680077446</c:v>
                </c:pt>
                <c:pt idx="13">
                  <c:v>-280.85412223724325</c:v>
                </c:pt>
                <c:pt idx="14">
                  <c:v>-567.19716120215151</c:v>
                </c:pt>
                <c:pt idx="15">
                  <c:v>-815.38887582063944</c:v>
                </c:pt>
                <c:pt idx="16">
                  <c:v>-1008.7351723062795</c:v>
                </c:pt>
                <c:pt idx="17">
                  <c:v>-1134.2310185944382</c:v>
                </c:pt>
                <c:pt idx="18">
                  <c:v>-1183.4352004771315</c:v>
                </c:pt>
                <c:pt idx="19">
                  <c:v>-1153.0381021265432</c:v>
                </c:pt>
                <c:pt idx="20">
                  <c:v>-1045.084320444226</c:v>
                </c:pt>
                <c:pt idx="21">
                  <c:v>-866.83513954989542</c:v>
                </c:pt>
                <c:pt idx="22">
                  <c:v>-630.28011577414009</c:v>
                </c:pt>
                <c:pt idx="23">
                  <c:v>-351.33062536347762</c:v>
                </c:pt>
                <c:pt idx="24">
                  <c:v>-48.749619215564081</c:v>
                </c:pt>
                <c:pt idx="25">
                  <c:v>257.11042755821501</c:v>
                </c:pt>
              </c:numCache>
            </c:numRef>
          </c:yVal>
          <c:smooth val="1"/>
        </c:ser>
        <c:dLbls>
          <c:showLegendKey val="0"/>
          <c:showVal val="0"/>
          <c:showCatName val="0"/>
          <c:showSerName val="0"/>
          <c:showPercent val="0"/>
          <c:showBubbleSize val="0"/>
        </c:dLbls>
        <c:axId val="69870336"/>
        <c:axId val="69871872"/>
      </c:scatterChart>
      <c:valAx>
        <c:axId val="69870336"/>
        <c:scaling>
          <c:orientation val="minMax"/>
        </c:scaling>
        <c:delete val="1"/>
        <c:axPos val="b"/>
        <c:numFmt formatCode="0.0" sourceLinked="1"/>
        <c:majorTickMark val="out"/>
        <c:minorTickMark val="none"/>
        <c:tickLblPos val="nextTo"/>
        <c:crossAx val="69871872"/>
        <c:crosses val="autoZero"/>
        <c:crossBetween val="midCat"/>
      </c:valAx>
      <c:valAx>
        <c:axId val="69871872"/>
        <c:scaling>
          <c:orientation val="minMax"/>
        </c:scaling>
        <c:delete val="1"/>
        <c:axPos val="l"/>
        <c:numFmt formatCode="0.0" sourceLinked="1"/>
        <c:majorTickMark val="out"/>
        <c:minorTickMark val="none"/>
        <c:tickLblPos val="nextTo"/>
        <c:crossAx val="69870336"/>
        <c:crosses val="autoZero"/>
        <c:crossBetween val="midCat"/>
      </c:valAx>
      <c:spPr>
        <a:noFill/>
        <a:ln w="25400">
          <a:noFill/>
        </a:ln>
      </c:spPr>
    </c:plotArea>
    <c:plotVisOnly val="1"/>
    <c:dispBlanksAs val="gap"/>
    <c:showDLblsOverMax val="0"/>
  </c:chart>
  <c:spPr>
    <a:solidFill>
      <a:schemeClr val="accent1">
        <a:alpha val="0"/>
      </a:schemeClr>
    </a:solidFill>
  </c:spPr>
  <c:printSettings>
    <c:headerFooter/>
    <c:pageMargins b="0.75" l="0.7" r="0.7" t="0.75" header="0.3" footer="0.3"/>
    <c:pageSetup/>
  </c:printSettings>
</c:chartSpace>
</file>

<file path=xl/ctrlProps/ctrlProp1.xml><?xml version="1.0" encoding="utf-8"?>
<formControlPr xmlns="http://schemas.microsoft.com/office/spreadsheetml/2009/9/main" objectType="Scroll" dx="16" fmlaLink="$F$2" horiz="1" max="100" page="10" val="58"/>
</file>

<file path=xl/ctrlProps/ctrlProp2.xml><?xml version="1.0" encoding="utf-8"?>
<formControlPr xmlns="http://schemas.microsoft.com/office/spreadsheetml/2009/9/main" objectType="Scroll" dx="16" fmlaLink="$K$2" horiz="1" max="100" page="10" val="100"/>
</file>

<file path=xl/ctrlProps/ctrlProp3.xml><?xml version="1.0" encoding="utf-8"?>
<formControlPr xmlns="http://schemas.microsoft.com/office/spreadsheetml/2009/9/main" objectType="Scroll" dx="16" fmlaLink="$K$4" horiz="1" max="100" page="10" val="1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xdr:row>
          <xdr:rowOff>0</xdr:rowOff>
        </xdr:from>
        <xdr:to>
          <xdr:col>3</xdr:col>
          <xdr:colOff>542925</xdr:colOff>
          <xdr:row>3</xdr:row>
          <xdr:rowOff>85725</xdr:rowOff>
        </xdr:to>
        <xdr:sp macro="" textlink="">
          <xdr:nvSpPr>
            <xdr:cNvPr id="1025" name="Scroll Bar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6</xdr:col>
      <xdr:colOff>12370</xdr:colOff>
      <xdr:row>6</xdr:row>
      <xdr:rowOff>24739</xdr:rowOff>
    </xdr:from>
    <xdr:to>
      <xdr:col>15</xdr:col>
      <xdr:colOff>960293</xdr:colOff>
      <xdr:row>41</xdr:row>
      <xdr:rowOff>123700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133350</xdr:colOff>
          <xdr:row>1</xdr:row>
          <xdr:rowOff>0</xdr:rowOff>
        </xdr:from>
        <xdr:to>
          <xdr:col>10</xdr:col>
          <xdr:colOff>9525</xdr:colOff>
          <xdr:row>2</xdr:row>
          <xdr:rowOff>9525</xdr:rowOff>
        </xdr:to>
        <xdr:sp macro="" textlink="">
          <xdr:nvSpPr>
            <xdr:cNvPr id="1026" name="Scroll Bar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xdr:row>
          <xdr:rowOff>133350</xdr:rowOff>
        </xdr:from>
        <xdr:to>
          <xdr:col>9</xdr:col>
          <xdr:colOff>600075</xdr:colOff>
          <xdr:row>3</xdr:row>
          <xdr:rowOff>180975</xdr:rowOff>
        </xdr:to>
        <xdr:sp macro="" textlink="">
          <xdr:nvSpPr>
            <xdr:cNvPr id="1027" name="Scroll Bar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S40"/>
  <sheetViews>
    <sheetView showGridLines="0" tabSelected="1" topLeftCell="A4" workbookViewId="0">
      <selection activeCell="C17" sqref="C17"/>
    </sheetView>
  </sheetViews>
  <sheetFormatPr defaultRowHeight="15" x14ac:dyDescent="0.25"/>
  <sheetData>
    <row r="8" spans="1:19" x14ac:dyDescent="0.25">
      <c r="A8" s="23"/>
      <c r="B8" s="24"/>
      <c r="C8" s="24"/>
      <c r="D8" s="24"/>
      <c r="E8" s="24"/>
      <c r="F8" s="24"/>
      <c r="G8" s="24"/>
    </row>
    <row r="14" spans="1:19" ht="46.5" x14ac:dyDescent="0.7">
      <c r="C14" s="26" t="s">
        <v>27</v>
      </c>
      <c r="D14" s="26"/>
      <c r="E14" s="26"/>
      <c r="F14" s="26"/>
      <c r="G14" s="26"/>
      <c r="H14" s="26"/>
      <c r="I14" s="26"/>
      <c r="J14" s="26"/>
      <c r="K14" s="26"/>
      <c r="L14" s="26"/>
      <c r="M14" s="26"/>
      <c r="N14" s="26"/>
      <c r="O14" s="26"/>
      <c r="P14" s="26"/>
      <c r="Q14" s="26"/>
      <c r="R14" s="26"/>
      <c r="S14" s="26"/>
    </row>
    <row r="16" spans="1:19" x14ac:dyDescent="0.25">
      <c r="E16" s="28" t="s">
        <v>24</v>
      </c>
      <c r="F16" s="29"/>
      <c r="G16" s="29"/>
      <c r="H16" s="29"/>
      <c r="I16" s="29"/>
      <c r="J16" s="29"/>
      <c r="K16" s="29"/>
      <c r="L16" s="29"/>
      <c r="M16" s="29"/>
      <c r="N16" s="29"/>
      <c r="O16" s="29"/>
      <c r="P16" s="29"/>
    </row>
    <row r="17" spans="3:16" x14ac:dyDescent="0.25">
      <c r="E17" s="29"/>
      <c r="F17" s="29"/>
      <c r="G17" s="29"/>
      <c r="H17" s="29"/>
      <c r="I17" s="29"/>
      <c r="J17" s="29"/>
      <c r="K17" s="29"/>
      <c r="L17" s="29"/>
      <c r="M17" s="29"/>
      <c r="N17" s="29"/>
      <c r="O17" s="29"/>
      <c r="P17" s="29"/>
    </row>
    <row r="18" spans="3:16" x14ac:dyDescent="0.25">
      <c r="E18" s="29"/>
      <c r="F18" s="29"/>
      <c r="G18" s="29"/>
      <c r="H18" s="29"/>
      <c r="I18" s="29"/>
      <c r="J18" s="29"/>
      <c r="K18" s="29"/>
      <c r="L18" s="29"/>
      <c r="M18" s="29"/>
      <c r="N18" s="29"/>
      <c r="O18" s="29"/>
      <c r="P18" s="29"/>
    </row>
    <row r="19" spans="3:16" x14ac:dyDescent="0.25">
      <c r="E19" s="29"/>
      <c r="F19" s="29"/>
      <c r="G19" s="29"/>
      <c r="H19" s="29"/>
      <c r="I19" s="29"/>
      <c r="J19" s="29"/>
      <c r="K19" s="29"/>
      <c r="L19" s="29"/>
      <c r="M19" s="29"/>
      <c r="N19" s="29"/>
      <c r="O19" s="29"/>
      <c r="P19" s="29"/>
    </row>
    <row r="20" spans="3:16" x14ac:dyDescent="0.25">
      <c r="E20" s="29"/>
      <c r="F20" s="29"/>
      <c r="G20" s="29"/>
      <c r="H20" s="29"/>
      <c r="I20" s="29"/>
      <c r="J20" s="29"/>
      <c r="K20" s="29"/>
      <c r="L20" s="29"/>
      <c r="M20" s="29"/>
      <c r="N20" s="29"/>
      <c r="O20" s="29"/>
      <c r="P20" s="29"/>
    </row>
    <row r="21" spans="3:16" x14ac:dyDescent="0.25">
      <c r="E21" s="29"/>
      <c r="F21" s="29"/>
      <c r="G21" s="29"/>
      <c r="H21" s="29"/>
      <c r="I21" s="29"/>
      <c r="J21" s="29"/>
      <c r="K21" s="29"/>
      <c r="L21" s="29"/>
      <c r="M21" s="29"/>
      <c r="N21" s="29"/>
      <c r="O21" s="29"/>
      <c r="P21" s="29"/>
    </row>
    <row r="22" spans="3:16" x14ac:dyDescent="0.25">
      <c r="E22" s="29"/>
      <c r="F22" s="29"/>
      <c r="G22" s="29"/>
      <c r="H22" s="29"/>
      <c r="I22" s="29"/>
      <c r="J22" s="29"/>
      <c r="K22" s="29"/>
      <c r="L22" s="29"/>
      <c r="M22" s="29"/>
      <c r="N22" s="29"/>
      <c r="O22" s="29"/>
      <c r="P22" s="29"/>
    </row>
    <row r="23" spans="3:16" x14ac:dyDescent="0.25">
      <c r="E23" s="29"/>
      <c r="F23" s="29"/>
      <c r="G23" s="29"/>
      <c r="H23" s="29"/>
      <c r="I23" s="29"/>
      <c r="J23" s="29"/>
      <c r="K23" s="29"/>
      <c r="L23" s="29"/>
      <c r="M23" s="29"/>
      <c r="N23" s="29"/>
      <c r="O23" s="29"/>
      <c r="P23" s="29"/>
    </row>
    <row r="24" spans="3:16" x14ac:dyDescent="0.25">
      <c r="G24" s="9"/>
    </row>
    <row r="26" spans="3:16" ht="26.25" x14ac:dyDescent="0.4">
      <c r="C26" s="27" t="s">
        <v>8</v>
      </c>
      <c r="D26" s="27"/>
      <c r="E26" s="27"/>
      <c r="F26" s="27"/>
      <c r="G26" s="27"/>
      <c r="H26" s="27"/>
    </row>
    <row r="28" spans="3:16" ht="15" customHeight="1" x14ac:dyDescent="0.25">
      <c r="E28" s="28" t="s">
        <v>25</v>
      </c>
      <c r="F28" s="28"/>
      <c r="G28" s="28"/>
      <c r="H28" s="28"/>
      <c r="I28" s="28"/>
      <c r="J28" s="28"/>
      <c r="K28" s="28"/>
      <c r="L28" s="28"/>
      <c r="M28" s="28"/>
      <c r="N28" s="28"/>
      <c r="O28" s="28"/>
      <c r="P28" s="28"/>
    </row>
    <row r="29" spans="3:16" x14ac:dyDescent="0.25">
      <c r="E29" s="28"/>
      <c r="F29" s="28"/>
      <c r="G29" s="28"/>
      <c r="H29" s="28"/>
      <c r="I29" s="28"/>
      <c r="J29" s="28"/>
      <c r="K29" s="28"/>
      <c r="L29" s="28"/>
      <c r="M29" s="28"/>
      <c r="N29" s="28"/>
      <c r="O29" s="28"/>
      <c r="P29" s="28"/>
    </row>
    <row r="30" spans="3:16" x14ac:dyDescent="0.25">
      <c r="E30" s="28"/>
      <c r="F30" s="28"/>
      <c r="G30" s="28"/>
      <c r="H30" s="28"/>
      <c r="I30" s="28"/>
      <c r="J30" s="28"/>
      <c r="K30" s="28"/>
      <c r="L30" s="28"/>
      <c r="M30" s="28"/>
      <c r="N30" s="28"/>
      <c r="O30" s="28"/>
      <c r="P30" s="28"/>
    </row>
    <row r="31" spans="3:16" x14ac:dyDescent="0.25">
      <c r="E31" s="28"/>
      <c r="F31" s="28"/>
      <c r="G31" s="28"/>
      <c r="H31" s="28"/>
      <c r="I31" s="28"/>
      <c r="J31" s="28"/>
      <c r="K31" s="28"/>
      <c r="L31" s="28"/>
      <c r="M31" s="28"/>
      <c r="N31" s="28"/>
      <c r="O31" s="28"/>
      <c r="P31" s="28"/>
    </row>
    <row r="32" spans="3:16" x14ac:dyDescent="0.25">
      <c r="E32" s="28"/>
      <c r="F32" s="28"/>
      <c r="G32" s="28"/>
      <c r="H32" s="28"/>
      <c r="I32" s="28"/>
      <c r="J32" s="28"/>
      <c r="K32" s="28"/>
      <c r="L32" s="28"/>
      <c r="M32" s="28"/>
      <c r="N32" s="28"/>
      <c r="O32" s="28"/>
      <c r="P32" s="28"/>
    </row>
    <row r="33" spans="5:16" x14ac:dyDescent="0.25">
      <c r="E33" s="28"/>
      <c r="F33" s="28"/>
      <c r="G33" s="28"/>
      <c r="H33" s="28"/>
      <c r="I33" s="28"/>
      <c r="J33" s="28"/>
      <c r="K33" s="28"/>
      <c r="L33" s="28"/>
      <c r="M33" s="28"/>
      <c r="N33" s="28"/>
      <c r="O33" s="28"/>
      <c r="P33" s="28"/>
    </row>
    <row r="34" spans="5:16" x14ac:dyDescent="0.25">
      <c r="E34" s="28"/>
      <c r="F34" s="28"/>
      <c r="G34" s="28"/>
      <c r="H34" s="28"/>
      <c r="I34" s="28"/>
      <c r="J34" s="28"/>
      <c r="K34" s="28"/>
      <c r="L34" s="28"/>
      <c r="M34" s="28"/>
      <c r="N34" s="28"/>
      <c r="O34" s="28"/>
      <c r="P34" s="28"/>
    </row>
    <row r="35" spans="5:16" x14ac:dyDescent="0.25">
      <c r="E35" s="28"/>
      <c r="F35" s="28"/>
      <c r="G35" s="28"/>
      <c r="H35" s="28"/>
      <c r="I35" s="28"/>
      <c r="J35" s="28"/>
      <c r="K35" s="28"/>
      <c r="L35" s="28"/>
      <c r="M35" s="28"/>
      <c r="N35" s="28"/>
      <c r="O35" s="28"/>
      <c r="P35" s="28"/>
    </row>
    <row r="36" spans="5:16" x14ac:dyDescent="0.25">
      <c r="E36" s="28"/>
      <c r="F36" s="28"/>
      <c r="G36" s="28"/>
      <c r="H36" s="28"/>
      <c r="I36" s="28"/>
      <c r="J36" s="28"/>
      <c r="K36" s="28"/>
      <c r="L36" s="28"/>
      <c r="M36" s="28"/>
      <c r="N36" s="28"/>
      <c r="O36" s="28"/>
      <c r="P36" s="28"/>
    </row>
    <row r="37" spans="5:16" ht="21" customHeight="1" x14ac:dyDescent="0.25">
      <c r="E37" s="28"/>
      <c r="F37" s="28"/>
      <c r="G37" s="28"/>
      <c r="H37" s="28"/>
      <c r="I37" s="28"/>
      <c r="J37" s="28"/>
      <c r="K37" s="28"/>
      <c r="L37" s="28"/>
      <c r="M37" s="28"/>
      <c r="N37" s="28"/>
      <c r="O37" s="28"/>
      <c r="P37" s="28"/>
    </row>
    <row r="39" spans="5:16" ht="18.75" x14ac:dyDescent="0.3">
      <c r="E39" s="25" t="s">
        <v>26</v>
      </c>
      <c r="F39" s="25"/>
      <c r="G39" s="25"/>
      <c r="H39" s="25"/>
      <c r="I39" s="25"/>
      <c r="J39" s="25"/>
      <c r="K39" s="25"/>
      <c r="L39" s="25"/>
      <c r="M39" s="25"/>
      <c r="N39" s="25"/>
      <c r="O39" s="25"/>
      <c r="P39" s="25"/>
    </row>
    <row r="40" spans="5:16" x14ac:dyDescent="0.25">
      <c r="E40" s="24" t="s">
        <v>28</v>
      </c>
      <c r="F40" s="24"/>
      <c r="G40" s="24"/>
      <c r="H40" s="24"/>
      <c r="I40" s="24"/>
      <c r="J40" s="24"/>
      <c r="K40" s="24"/>
      <c r="L40" s="24"/>
      <c r="M40" s="24"/>
      <c r="N40" s="24"/>
      <c r="O40" s="24"/>
      <c r="P40" s="24"/>
    </row>
  </sheetData>
  <mergeCells count="7">
    <mergeCell ref="A8:G8"/>
    <mergeCell ref="E39:P39"/>
    <mergeCell ref="C14:S14"/>
    <mergeCell ref="E40:P40"/>
    <mergeCell ref="C26:H26"/>
    <mergeCell ref="E16:P23"/>
    <mergeCell ref="E28:P37"/>
  </mergeCells>
  <pageMargins left="0.7" right="0.7" top="0.75" bottom="0.75" header="0.3" footer="0.3"/>
  <pageSetup orientation="portrait" horizontalDpi="4294967293" verticalDpi="0" r:id="rId1"/>
  <pictur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showGridLines="0" zoomScale="77" zoomScaleNormal="77" workbookViewId="0">
      <selection activeCell="Q14" sqref="Q14"/>
    </sheetView>
  </sheetViews>
  <sheetFormatPr defaultRowHeight="15" x14ac:dyDescent="0.25"/>
  <cols>
    <col min="2" max="2" width="13.5703125" customWidth="1"/>
    <col min="3" max="3" width="9.85546875" bestFit="1" customWidth="1"/>
    <col min="6" max="6" width="11.42578125" customWidth="1"/>
    <col min="7" max="7" width="17.42578125" customWidth="1"/>
    <col min="8" max="8" width="10.42578125" customWidth="1"/>
    <col min="11" max="11" width="3.28515625" customWidth="1"/>
    <col min="12" max="12" width="9.5703125" customWidth="1"/>
    <col min="13" max="13" width="7" customWidth="1"/>
    <col min="14" max="14" width="8.5703125" customWidth="1"/>
    <col min="16" max="16" width="17.140625" customWidth="1"/>
    <col min="17" max="17" width="24.140625" customWidth="1"/>
    <col min="18" max="18" width="18" customWidth="1"/>
  </cols>
  <sheetData>
    <row r="1" spans="1:18" ht="31.5" customHeight="1" x14ac:dyDescent="0.35">
      <c r="A1" s="1"/>
      <c r="B1" s="1"/>
      <c r="C1" s="11" t="s">
        <v>11</v>
      </c>
      <c r="D1" s="11"/>
      <c r="E1" s="12"/>
      <c r="F1" s="3">
        <v>2368</v>
      </c>
      <c r="G1" s="1" t="s">
        <v>3</v>
      </c>
      <c r="H1" s="30" t="s">
        <v>10</v>
      </c>
      <c r="I1" s="30"/>
      <c r="J1" s="30"/>
      <c r="K1" s="30"/>
      <c r="L1" s="30"/>
      <c r="M1" s="30"/>
      <c r="N1" s="1"/>
    </row>
    <row r="2" spans="1:18" ht="21" x14ac:dyDescent="0.35">
      <c r="A2" s="1"/>
      <c r="B2" s="1" t="s">
        <v>2</v>
      </c>
      <c r="C2" s="31" t="s">
        <v>9</v>
      </c>
      <c r="D2" s="31"/>
      <c r="E2" s="31"/>
      <c r="F2" s="8">
        <v>58</v>
      </c>
      <c r="G2" s="1"/>
      <c r="H2" s="4" t="s">
        <v>0</v>
      </c>
      <c r="I2" s="1"/>
      <c r="J2" s="1"/>
      <c r="K2" s="8">
        <v>100</v>
      </c>
      <c r="L2" s="2">
        <f>(K2*30)</f>
        <v>3000</v>
      </c>
      <c r="M2" s="1" t="s">
        <v>20</v>
      </c>
      <c r="N2" s="32" t="s">
        <v>15</v>
      </c>
      <c r="O2" s="32"/>
      <c r="P2" s="32"/>
      <c r="Q2" s="14">
        <f>((1.333*3.141*($C$7*1000)^3*$L$2))</f>
        <v>4.0677891012083303E+21</v>
      </c>
      <c r="R2" s="16" t="s">
        <v>12</v>
      </c>
    </row>
    <row r="3" spans="1:18" ht="18.75" x14ac:dyDescent="0.3">
      <c r="A3" s="1"/>
      <c r="B3" s="1"/>
      <c r="C3" s="1"/>
      <c r="D3" s="1"/>
      <c r="E3" s="10">
        <f>(F2/100)</f>
        <v>0.57999999999999996</v>
      </c>
      <c r="F3" s="1"/>
      <c r="G3" s="1"/>
      <c r="H3" s="1"/>
      <c r="I3" s="1"/>
      <c r="J3" s="1"/>
      <c r="K3" s="1"/>
      <c r="L3" s="13"/>
      <c r="M3" s="1"/>
      <c r="N3" s="32" t="s">
        <v>13</v>
      </c>
      <c r="O3" s="32"/>
      <c r="P3" s="32"/>
      <c r="Q3" s="14">
        <f>((1.333*3.141*$L$4*(($E$7*1000)^3-($C$7*1000)^3)))</f>
        <v>1.6780693315087606E+22</v>
      </c>
      <c r="R3" s="16" t="s">
        <v>12</v>
      </c>
    </row>
    <row r="4" spans="1:18" ht="26.25" x14ac:dyDescent="0.4">
      <c r="A4" s="1"/>
      <c r="B4" s="1"/>
      <c r="C4" s="1"/>
      <c r="D4" s="1"/>
      <c r="F4" s="1"/>
      <c r="G4" s="1"/>
      <c r="H4" s="5" t="s">
        <v>6</v>
      </c>
      <c r="I4" s="1"/>
      <c r="J4" s="1"/>
      <c r="K4" s="8">
        <v>100</v>
      </c>
      <c r="L4" s="2">
        <f>(K4*30)</f>
        <v>3000</v>
      </c>
      <c r="M4" s="1" t="s">
        <v>20</v>
      </c>
      <c r="N4" s="32" t="s">
        <v>14</v>
      </c>
      <c r="O4" s="32"/>
      <c r="P4" s="32"/>
      <c r="Q4" s="15">
        <f>(Q2+Q3)</f>
        <v>2.0848482416295938E+22</v>
      </c>
      <c r="R4" s="16" t="s">
        <v>12</v>
      </c>
    </row>
    <row r="5" spans="1:18" ht="21" x14ac:dyDescent="0.35">
      <c r="A5" s="1"/>
      <c r="B5" s="1"/>
      <c r="C5" s="33" t="s">
        <v>0</v>
      </c>
      <c r="D5" s="33"/>
      <c r="E5" s="30" t="s">
        <v>7</v>
      </c>
      <c r="F5" s="34"/>
      <c r="G5" s="1"/>
      <c r="H5" s="1"/>
      <c r="I5" s="1"/>
      <c r="J5" s="1"/>
      <c r="K5" s="1"/>
      <c r="L5" s="13"/>
      <c r="M5" s="1"/>
      <c r="P5" s="20" t="s">
        <v>16</v>
      </c>
      <c r="Q5" s="17" t="s">
        <v>18</v>
      </c>
      <c r="R5" s="19" t="s">
        <v>17</v>
      </c>
    </row>
    <row r="6" spans="1:18" x14ac:dyDescent="0.25">
      <c r="A6" s="1"/>
      <c r="B6" s="1" t="s">
        <v>1</v>
      </c>
      <c r="C6" s="6" t="s">
        <v>4</v>
      </c>
      <c r="D6" s="6" t="s">
        <v>5</v>
      </c>
      <c r="E6" s="6" t="s">
        <v>4</v>
      </c>
      <c r="F6" s="6" t="s">
        <v>5</v>
      </c>
      <c r="G6" s="1"/>
      <c r="H6" s="1"/>
      <c r="I6" s="1"/>
      <c r="J6" s="1"/>
      <c r="K6" s="1"/>
      <c r="M6" s="1"/>
      <c r="P6" s="18" t="s">
        <v>19</v>
      </c>
      <c r="Q6" s="18">
        <v>2000</v>
      </c>
      <c r="R6" s="18" t="s">
        <v>21</v>
      </c>
    </row>
    <row r="7" spans="1:18" x14ac:dyDescent="0.25">
      <c r="A7" s="1"/>
      <c r="B7" s="7">
        <v>0</v>
      </c>
      <c r="C7" s="7">
        <f>(($F$1/2)*$E$3*COS(B7))</f>
        <v>686.71999999999991</v>
      </c>
      <c r="D7" s="7">
        <f>(($F$1/2)*$E$3*SIN(B7))</f>
        <v>0</v>
      </c>
      <c r="E7" s="7">
        <f>(($F$1/2)*COS(B7))</f>
        <v>1184</v>
      </c>
      <c r="F7" s="7">
        <f>(($F$1/2)*SIN(B7))</f>
        <v>0</v>
      </c>
      <c r="G7" s="1"/>
      <c r="H7" s="1"/>
      <c r="I7" s="1"/>
      <c r="J7" s="1"/>
      <c r="K7" s="1"/>
      <c r="L7" s="1"/>
      <c r="M7" s="1"/>
      <c r="N7" s="1"/>
      <c r="P7" s="20" t="s">
        <v>23</v>
      </c>
      <c r="Q7" s="21">
        <f>(1.3333*3.141*(F1*1000/2)^3)</f>
        <v>6.9510581659533312E+18</v>
      </c>
      <c r="R7" s="22" t="s">
        <v>22</v>
      </c>
    </row>
    <row r="8" spans="1:18" x14ac:dyDescent="0.25">
      <c r="B8" s="7">
        <f>(B7+6.242*15/360)</f>
        <v>0.26008333333333333</v>
      </c>
      <c r="C8" s="7">
        <f t="shared" ref="C8:C32" si="0">(($F$1/2)*$E$3*COS(B8))</f>
        <v>663.62461161719705</v>
      </c>
      <c r="D8" s="7">
        <f t="shared" ref="D8:D32" si="1">(($F$1/2)*$E$3*SIN(B8))</f>
        <v>176.59765925947116</v>
      </c>
      <c r="E8" s="7">
        <f t="shared" ref="E8:E32" si="2">(($F$1/2)*COS(B8))</f>
        <v>1144.1803648572363</v>
      </c>
      <c r="F8" s="7">
        <f t="shared" ref="F8:F32" si="3">(($F$1/2)*SIN(B8))</f>
        <v>304.47872286115717</v>
      </c>
    </row>
    <row r="9" spans="1:18" x14ac:dyDescent="0.25">
      <c r="B9" s="7">
        <f t="shared" ref="B9:B32" si="4">(B8+6.242*15/360)</f>
        <v>0.52016666666666667</v>
      </c>
      <c r="C9" s="7">
        <f t="shared" si="0"/>
        <v>595.8919092033891</v>
      </c>
      <c r="D9" s="7">
        <f t="shared" si="1"/>
        <v>341.31684831830341</v>
      </c>
      <c r="E9" s="7">
        <f t="shared" si="2"/>
        <v>1027.3998434541193</v>
      </c>
      <c r="F9" s="7">
        <f t="shared" si="3"/>
        <v>588.47732468673007</v>
      </c>
    </row>
    <row r="10" spans="1:18" x14ac:dyDescent="0.25">
      <c r="B10" s="7">
        <f t="shared" si="4"/>
        <v>0.78025</v>
      </c>
      <c r="C10" s="7">
        <f t="shared" si="0"/>
        <v>488.07779055815598</v>
      </c>
      <c r="D10" s="7">
        <f t="shared" si="1"/>
        <v>483.07807729586392</v>
      </c>
      <c r="E10" s="7">
        <f t="shared" si="2"/>
        <v>841.51343199682071</v>
      </c>
      <c r="F10" s="7">
        <f t="shared" si="3"/>
        <v>832.89323671700686</v>
      </c>
    </row>
    <row r="11" spans="1:18" x14ac:dyDescent="0.25">
      <c r="B11" s="7">
        <f t="shared" si="4"/>
        <v>1.0403333333333333</v>
      </c>
      <c r="C11" s="7">
        <f t="shared" si="0"/>
        <v>347.43414566070669</v>
      </c>
      <c r="D11" s="7">
        <f t="shared" si="1"/>
        <v>592.34607522040255</v>
      </c>
      <c r="E11" s="7">
        <f t="shared" si="2"/>
        <v>599.02438907018404</v>
      </c>
      <c r="F11" s="7">
        <f t="shared" si="3"/>
        <v>1021.286336586901</v>
      </c>
    </row>
    <row r="12" spans="1:18" x14ac:dyDescent="0.25">
      <c r="B12" s="7">
        <f t="shared" si="4"/>
        <v>1.3004166666666666</v>
      </c>
      <c r="C12" s="7">
        <f t="shared" si="0"/>
        <v>183.42107353969814</v>
      </c>
      <c r="D12" s="7">
        <f t="shared" si="1"/>
        <v>661.77115998020383</v>
      </c>
      <c r="E12" s="7">
        <f t="shared" si="2"/>
        <v>316.24323024085891</v>
      </c>
      <c r="F12" s="7">
        <f t="shared" si="3"/>
        <v>1140.9847585865584</v>
      </c>
    </row>
    <row r="13" spans="1:18" x14ac:dyDescent="0.25">
      <c r="B13" s="7">
        <f t="shared" si="4"/>
        <v>1.5604999999999998</v>
      </c>
      <c r="C13" s="7">
        <f t="shared" si="0"/>
        <v>7.0705686047625758</v>
      </c>
      <c r="D13" s="7">
        <f t="shared" si="1"/>
        <v>686.6835992359255</v>
      </c>
      <c r="E13" s="7">
        <f t="shared" si="2"/>
        <v>12.190635525452718</v>
      </c>
      <c r="F13" s="7">
        <f t="shared" si="3"/>
        <v>1183.9372400619407</v>
      </c>
    </row>
    <row r="14" spans="1:18" x14ac:dyDescent="0.25">
      <c r="B14" s="7">
        <f t="shared" si="4"/>
        <v>1.820583333333333</v>
      </c>
      <c r="C14" s="7">
        <f t="shared" si="0"/>
        <v>-169.755523259385</v>
      </c>
      <c r="D14" s="7">
        <f t="shared" si="1"/>
        <v>665.40771014689346</v>
      </c>
      <c r="E14" s="7">
        <f t="shared" si="2"/>
        <v>-292.68193665411212</v>
      </c>
      <c r="F14" s="7">
        <f t="shared" si="3"/>
        <v>1147.254672667058</v>
      </c>
    </row>
    <row r="15" spans="1:18" x14ac:dyDescent="0.25">
      <c r="B15" s="7">
        <f t="shared" si="4"/>
        <v>2.0806666666666662</v>
      </c>
      <c r="C15" s="7">
        <f t="shared" si="0"/>
        <v>-335.16336681330012</v>
      </c>
      <c r="D15" s="7">
        <f t="shared" si="1"/>
        <v>599.37457065375497</v>
      </c>
      <c r="E15" s="7">
        <f t="shared" si="2"/>
        <v>-577.86787381603472</v>
      </c>
      <c r="F15" s="7">
        <f t="shared" si="3"/>
        <v>1033.4044321616466</v>
      </c>
    </row>
    <row r="16" spans="1:18" x14ac:dyDescent="0.25">
      <c r="B16" s="7">
        <f t="shared" si="4"/>
        <v>2.3407499999999994</v>
      </c>
      <c r="C16" s="7">
        <f t="shared" si="0"/>
        <v>-478.02715127984055</v>
      </c>
      <c r="D16" s="7">
        <f t="shared" si="1"/>
        <v>493.02576103007067</v>
      </c>
      <c r="E16" s="7">
        <f t="shared" si="2"/>
        <v>-824.1847435859321</v>
      </c>
      <c r="F16" s="7">
        <f t="shared" si="3"/>
        <v>850.04441556908739</v>
      </c>
    </row>
    <row r="17" spans="2:6" x14ac:dyDescent="0.25">
      <c r="B17" s="7">
        <f t="shared" si="4"/>
        <v>2.6008333333333327</v>
      </c>
      <c r="C17" s="7">
        <f t="shared" si="0"/>
        <v>-588.7374446107425</v>
      </c>
      <c r="D17" s="7">
        <f t="shared" si="1"/>
        <v>353.51461032496621</v>
      </c>
      <c r="E17" s="7">
        <f t="shared" si="2"/>
        <v>-1015.0645596736941</v>
      </c>
      <c r="F17" s="7">
        <f t="shared" si="3"/>
        <v>609.50794883614878</v>
      </c>
    </row>
    <row r="18" spans="2:6" x14ac:dyDescent="0.25">
      <c r="B18" s="7">
        <f t="shared" si="4"/>
        <v>2.8609166666666659</v>
      </c>
      <c r="C18" s="7">
        <f t="shared" si="0"/>
        <v>-659.84755172663995</v>
      </c>
      <c r="D18" s="7">
        <f t="shared" si="1"/>
        <v>190.22504272665839</v>
      </c>
      <c r="E18" s="7">
        <f t="shared" si="2"/>
        <v>-1137.668192632138</v>
      </c>
      <c r="F18" s="7">
        <f t="shared" si="3"/>
        <v>327.97421159768692</v>
      </c>
    </row>
    <row r="19" spans="2:6" x14ac:dyDescent="0.25">
      <c r="B19" s="7">
        <f t="shared" si="4"/>
        <v>3.1209999999999991</v>
      </c>
      <c r="C19" s="7">
        <f t="shared" si="0"/>
        <v>-686.57440080267156</v>
      </c>
      <c r="D19" s="7">
        <f t="shared" si="1"/>
        <v>14.140387634444918</v>
      </c>
      <c r="E19" s="7">
        <f t="shared" si="2"/>
        <v>-1183.7489669011579</v>
      </c>
      <c r="F19" s="7">
        <f t="shared" si="3"/>
        <v>24.379978680077446</v>
      </c>
    </row>
    <row r="20" spans="2:6" x14ac:dyDescent="0.25">
      <c r="B20" s="7">
        <f t="shared" si="4"/>
        <v>3.3810833333333323</v>
      </c>
      <c r="C20" s="7">
        <f t="shared" si="0"/>
        <v>-667.12026653693988</v>
      </c>
      <c r="D20" s="7">
        <f t="shared" si="1"/>
        <v>-162.89539089760106</v>
      </c>
      <c r="E20" s="7">
        <f t="shared" si="2"/>
        <v>-1150.2073560981723</v>
      </c>
      <c r="F20" s="7">
        <f t="shared" si="3"/>
        <v>-280.85412223724325</v>
      </c>
    </row>
    <row r="21" spans="2:6" x14ac:dyDescent="0.25">
      <c r="B21" s="7">
        <f t="shared" si="4"/>
        <v>3.6411666666666656</v>
      </c>
      <c r="C21" s="7">
        <f t="shared" si="0"/>
        <v>-602.79369036268758</v>
      </c>
      <c r="D21" s="7">
        <f t="shared" si="1"/>
        <v>-328.97435349724788</v>
      </c>
      <c r="E21" s="7">
        <f t="shared" si="2"/>
        <v>-1039.2994661425651</v>
      </c>
      <c r="F21" s="7">
        <f t="shared" si="3"/>
        <v>-567.19716120215151</v>
      </c>
    </row>
    <row r="22" spans="2:6" x14ac:dyDescent="0.25">
      <c r="B22" s="7">
        <f t="shared" si="4"/>
        <v>3.9012499999999988</v>
      </c>
      <c r="C22" s="7">
        <f t="shared" si="0"/>
        <v>-497.92146416039117</v>
      </c>
      <c r="D22" s="7">
        <f t="shared" si="1"/>
        <v>-472.9255479759708</v>
      </c>
      <c r="E22" s="7">
        <f t="shared" si="2"/>
        <v>-858.48528303515729</v>
      </c>
      <c r="F22" s="7">
        <f t="shared" si="3"/>
        <v>-815.38887582063944</v>
      </c>
    </row>
    <row r="23" spans="2:6" x14ac:dyDescent="0.25">
      <c r="B23" s="7">
        <f t="shared" si="4"/>
        <v>4.1613333333333324</v>
      </c>
      <c r="C23" s="7">
        <f t="shared" si="0"/>
        <v>-359.55759770029471</v>
      </c>
      <c r="D23" s="7">
        <f t="shared" si="1"/>
        <v>-585.06639993764202</v>
      </c>
      <c r="E23" s="7">
        <f t="shared" si="2"/>
        <v>-619.9268925867151</v>
      </c>
      <c r="F23" s="7">
        <f t="shared" si="3"/>
        <v>-1008.7351723062795</v>
      </c>
    </row>
    <row r="24" spans="2:6" x14ac:dyDescent="0.25">
      <c r="B24" s="7">
        <f t="shared" si="4"/>
        <v>4.4214166666666657</v>
      </c>
      <c r="C24" s="7">
        <f t="shared" si="0"/>
        <v>-197.00884550838384</v>
      </c>
      <c r="D24" s="7">
        <f t="shared" si="1"/>
        <v>-657.85399078477406</v>
      </c>
      <c r="E24" s="7">
        <f t="shared" si="2"/>
        <v>-339.67042329031699</v>
      </c>
      <c r="F24" s="7">
        <f t="shared" si="3"/>
        <v>-1134.2310185944382</v>
      </c>
    </row>
    <row r="25" spans="2:6" x14ac:dyDescent="0.25">
      <c r="B25" s="7">
        <f t="shared" si="4"/>
        <v>4.6814999999999989</v>
      </c>
      <c r="C25" s="7">
        <f t="shared" si="0"/>
        <v>-21.208707593430891</v>
      </c>
      <c r="D25" s="7">
        <f t="shared" si="1"/>
        <v>-686.39241627673618</v>
      </c>
      <c r="E25" s="7">
        <f t="shared" si="2"/>
        <v>-36.566737230053263</v>
      </c>
      <c r="F25" s="7">
        <f t="shared" si="3"/>
        <v>-1183.4352004771315</v>
      </c>
    </row>
    <row r="26" spans="2:6" x14ac:dyDescent="0.25">
      <c r="B26" s="7">
        <f t="shared" si="4"/>
        <v>4.9415833333333321</v>
      </c>
      <c r="C26" s="7">
        <f t="shared" si="0"/>
        <v>156.01798944013692</v>
      </c>
      <c r="D26" s="7">
        <f t="shared" si="1"/>
        <v>-668.76209923339491</v>
      </c>
      <c r="E26" s="7">
        <f t="shared" si="2"/>
        <v>268.99653351747747</v>
      </c>
      <c r="F26" s="7">
        <f t="shared" si="3"/>
        <v>-1153.0381021265432</v>
      </c>
    </row>
    <row r="27" spans="2:6" x14ac:dyDescent="0.25">
      <c r="B27" s="7">
        <f t="shared" si="4"/>
        <v>5.2016666666666653</v>
      </c>
      <c r="C27" s="7">
        <f t="shared" si="0"/>
        <v>322.75046448854624</v>
      </c>
      <c r="D27" s="7">
        <f t="shared" si="1"/>
        <v>-606.14890585765102</v>
      </c>
      <c r="E27" s="7">
        <f t="shared" si="2"/>
        <v>556.46631808370046</v>
      </c>
      <c r="F27" s="7">
        <f t="shared" si="3"/>
        <v>-1045.084320444226</v>
      </c>
    </row>
    <row r="28" spans="2:6" x14ac:dyDescent="0.25">
      <c r="B28" s="7">
        <f t="shared" si="4"/>
        <v>5.4617499999999986</v>
      </c>
      <c r="C28" s="7">
        <f t="shared" si="0"/>
        <v>467.7738082226121</v>
      </c>
      <c r="D28" s="7">
        <f t="shared" si="1"/>
        <v>-502.76438093893927</v>
      </c>
      <c r="E28" s="7">
        <f t="shared" si="2"/>
        <v>806.50656590105541</v>
      </c>
      <c r="F28" s="7">
        <f t="shared" si="3"/>
        <v>-866.83513954989542</v>
      </c>
    </row>
    <row r="29" spans="2:6" x14ac:dyDescent="0.25">
      <c r="B29" s="7">
        <f t="shared" si="4"/>
        <v>5.7218333333333318</v>
      </c>
      <c r="C29" s="7">
        <f t="shared" si="0"/>
        <v>581.33333038106059</v>
      </c>
      <c r="D29" s="7">
        <f t="shared" si="1"/>
        <v>-365.56246714900118</v>
      </c>
      <c r="E29" s="7">
        <f t="shared" si="2"/>
        <v>1002.2988454845873</v>
      </c>
      <c r="F29" s="7">
        <f t="shared" si="3"/>
        <v>-630.28011577414009</v>
      </c>
    </row>
    <row r="30" spans="2:6" x14ac:dyDescent="0.25">
      <c r="B30" s="7">
        <f t="shared" si="4"/>
        <v>5.981916666666665</v>
      </c>
      <c r="C30" s="7">
        <f t="shared" si="0"/>
        <v>655.79068849879707</v>
      </c>
      <c r="D30" s="7">
        <f t="shared" si="1"/>
        <v>-203.77176271081697</v>
      </c>
      <c r="E30" s="7">
        <f t="shared" si="2"/>
        <v>1130.6736008599951</v>
      </c>
      <c r="F30" s="7">
        <f t="shared" si="3"/>
        <v>-351.33062536347762</v>
      </c>
    </row>
    <row r="31" spans="2:6" x14ac:dyDescent="0.25">
      <c r="B31" s="7">
        <f t="shared" si="4"/>
        <v>6.2419999999999982</v>
      </c>
      <c r="C31" s="7">
        <f t="shared" si="0"/>
        <v>686.1376649509192</v>
      </c>
      <c r="D31" s="7">
        <f t="shared" si="1"/>
        <v>-28.274779145027164</v>
      </c>
      <c r="E31" s="7">
        <f t="shared" si="2"/>
        <v>1182.9959740533091</v>
      </c>
      <c r="F31" s="7">
        <f t="shared" si="3"/>
        <v>-48.749619215564081</v>
      </c>
    </row>
    <row r="32" spans="2:6" x14ac:dyDescent="0.25">
      <c r="B32" s="7">
        <f t="shared" si="4"/>
        <v>6.5020833333333314</v>
      </c>
      <c r="C32" s="7">
        <f t="shared" si="0"/>
        <v>670.33303417997809</v>
      </c>
      <c r="D32" s="7">
        <f t="shared" si="1"/>
        <v>149.12404798376468</v>
      </c>
      <c r="E32" s="7">
        <f t="shared" si="2"/>
        <v>1155.7466106551349</v>
      </c>
      <c r="F32" s="7">
        <f t="shared" si="3"/>
        <v>257.11042755821501</v>
      </c>
    </row>
  </sheetData>
  <mergeCells count="7">
    <mergeCell ref="H1:M1"/>
    <mergeCell ref="C2:E2"/>
    <mergeCell ref="N4:P4"/>
    <mergeCell ref="C5:D5"/>
    <mergeCell ref="E5:F5"/>
    <mergeCell ref="N2:P2"/>
    <mergeCell ref="N3:P3"/>
  </mergeCells>
  <pageMargins left="0.7" right="0.7" top="0.75" bottom="0.75" header="0.3" footer="0.3"/>
  <pageSetup orientation="portrait" horizontalDpi="4294967293" verticalDpi="0"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Scroll Bar 1">
              <controlPr defaultSize="0" autoPict="0">
                <anchor moveWithCells="1">
                  <from>
                    <xdr:col>2</xdr:col>
                    <xdr:colOff>76200</xdr:colOff>
                    <xdr:row>2</xdr:row>
                    <xdr:rowOff>0</xdr:rowOff>
                  </from>
                  <to>
                    <xdr:col>3</xdr:col>
                    <xdr:colOff>542925</xdr:colOff>
                    <xdr:row>3</xdr:row>
                    <xdr:rowOff>85725</xdr:rowOff>
                  </to>
                </anchor>
              </controlPr>
            </control>
          </mc:Choice>
        </mc:AlternateContent>
        <mc:AlternateContent xmlns:mc="http://schemas.openxmlformats.org/markup-compatibility/2006">
          <mc:Choice Requires="x14">
            <control shapeId="1026" r:id="rId6" name="Scroll Bar 2">
              <controlPr defaultSize="0" autoPict="0">
                <anchor moveWithCells="1">
                  <from>
                    <xdr:col>8</xdr:col>
                    <xdr:colOff>133350</xdr:colOff>
                    <xdr:row>1</xdr:row>
                    <xdr:rowOff>0</xdr:rowOff>
                  </from>
                  <to>
                    <xdr:col>10</xdr:col>
                    <xdr:colOff>9525</xdr:colOff>
                    <xdr:row>2</xdr:row>
                    <xdr:rowOff>9525</xdr:rowOff>
                  </to>
                </anchor>
              </controlPr>
            </control>
          </mc:Choice>
        </mc:AlternateContent>
        <mc:AlternateContent xmlns:mc="http://schemas.openxmlformats.org/markup-compatibility/2006">
          <mc:Choice Requires="x14">
            <control shapeId="1027" r:id="rId7" name="Scroll Bar 3">
              <controlPr defaultSize="0" autoPict="0">
                <anchor moveWithCells="1">
                  <from>
                    <xdr:col>8</xdr:col>
                    <xdr:colOff>133350</xdr:colOff>
                    <xdr:row>2</xdr:row>
                    <xdr:rowOff>133350</xdr:rowOff>
                  </from>
                  <to>
                    <xdr:col>9</xdr:col>
                    <xdr:colOff>600075</xdr:colOff>
                    <xdr:row>3</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Model</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Sten</dc:creator>
  <cp:lastModifiedBy>Sten</cp:lastModifiedBy>
  <dcterms:created xsi:type="dcterms:W3CDTF">2014-06-24T16:59:15Z</dcterms:created>
  <dcterms:modified xsi:type="dcterms:W3CDTF">2015-09-25T10:42:47Z</dcterms:modified>
</cp:coreProperties>
</file>